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98-98" sheetId="3" r:id="rId3"/>
  </sheets>
  <definedNames/>
  <calcPr/>
  <webPublishing/>
</workbook>
</file>

<file path=xl/sharedStrings.xml><?xml version="1.0" encoding="utf-8"?>
<sst xmlns="http://schemas.openxmlformats.org/spreadsheetml/2006/main" count="1641" uniqueCount="463">
  <si>
    <t>Aspe</t>
  </si>
  <si>
    <t>Rekapitulace ceny</t>
  </si>
  <si>
    <t>5213520071</t>
  </si>
  <si>
    <t>Doplnění závor na přejezdu P2659 v km 19,980 trati Praha Vysočany - Turnov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</si>
  <si>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</si>
  <si>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</si>
  <si>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</si>
  <si>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</si>
  <si>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</si>
  <si>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</si>
  <si>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</si>
  <si>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</si>
  <si>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</si>
  <si>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</si>
  <si>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</si>
  <si>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</si>
  <si>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</si>
  <si>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P2659 v km 19,980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</si>
  <si>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</si>
  <si>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</si>
  <si>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</si>
  <si>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</si>
  <si>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</si>
  <si>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</si>
  <si>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</si>
  <si>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</si>
  <si>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</si>
  <si>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</si>
  <si>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</si>
  <si>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</si>
  <si>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</si>
  <si>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</si>
  <si>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</si>
  <si>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</si>
  <si>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</si>
  <si>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</si>
  <si>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</si>
  <si>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</si>
  <si>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</si>
  <si>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</si>
  <si>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</si>
  <si>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</si>
  <si>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</si>
  <si>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</si>
  <si>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</si>
  <si>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</si>
  <si>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</si>
  <si>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</si>
  <si>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</si>
  <si>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</si>
  <si>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</si>
  <si>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</si>
  <si>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</si>
  <si>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</si>
  <si>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</si>
  <si>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</si>
  <si>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</si>
  <si>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0101,0102, 0103, 0104, 0105, 0106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</si>
  <si>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</si>
  <si>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</si>
  <si>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</si>
  <si>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</si>
  <si>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</si>
  <si>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</si>
  <si>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</si>
  <si>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</si>
  <si>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</si>
  <si>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</si>
  <si>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</si>
  <si>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</si>
  <si>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</si>
  <si>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</si>
  <si>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</si>
  <si>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7*0,8+4*8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</si>
  <si>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</si>
  <si>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</si>
  <si>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R131738</t>
  </si>
  <si>
    <t>HLOUBENÍ JAM ZAPAŽ I NEPAŽ TŘ. I, ODVOZ DO 20KM</t>
  </si>
  <si>
    <t>7*0,15+4*1,3+1+2</t>
  </si>
  <si>
    <t>6</t>
  </si>
  <si>
    <t>R13273</t>
  </si>
  <si>
    <t>HLOUBENÍ RÝH ŠÍŘ DO 2M PAŽ I NEPAŽ TŘ. I</t>
  </si>
  <si>
    <t>0,35*0,7*63+0,35*0,8*28</t>
  </si>
  <si>
    <t>7</t>
  </si>
  <si>
    <t>R132738</t>
  </si>
  <si>
    <t>HLOUBENÍ RÝH ŠÍŘ DO 2M PAŽ I NEPAŽ TŘ. I, ODVOZ DO 20KM</t>
  </si>
  <si>
    <t>0,35*0,1*63</t>
  </si>
  <si>
    <t>8</t>
  </si>
  <si>
    <t>R141733</t>
  </si>
  <si>
    <t>PROTLAČOVÁNÍ POTRUBÍ Z PLAST HMOT DN DO 150MM</t>
  </si>
  <si>
    <t>M</t>
  </si>
  <si>
    <t>z výkresů č. 0101,0215 a TZ</t>
  </si>
  <si>
    <t>Technická specifikace položky odpovídá příslušné cenové soustavě</t>
  </si>
  <si>
    <t>9</t>
  </si>
  <si>
    <t>14173</t>
  </si>
  <si>
    <t>PROTLAČOVÁNÍ POTRUBÍ Z PLAST HMOT DN DO 200MM</t>
  </si>
  <si>
    <t>OTSKP19</t>
  </si>
  <si>
    <t>10</t>
  </si>
  <si>
    <t>702312</t>
  </si>
  <si>
    <t>ZAKRYTÍ KABELŮ VÝSTRAŽNOU FÓLIÍ ŠÍŘKY PŘES 20 DO 40 CM</t>
  </si>
  <si>
    <t>11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</si>
  <si>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</si>
  <si>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</si>
  <si>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</si>
  <si>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12</t>
  </si>
  <si>
    <t>R17411</t>
  </si>
  <si>
    <t>ZÁSYP JAM A RÝH ZEMINOU SE ZHUTNĚNÍM</t>
  </si>
  <si>
    <t>0,35*0,7*63+0,35*0,8*28+4*8+7*0,8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</si>
  <si>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</si>
  <si>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13</t>
  </si>
  <si>
    <t>18214</t>
  </si>
  <si>
    <t>ÚPRAVA POVRCHŮ SROVNÁNÍM ÚZEMÍ V TL DO 0,25M</t>
  </si>
  <si>
    <t>M2</t>
  </si>
  <si>
    <t>25,800m2</t>
  </si>
  <si>
    <t>14</t>
  </si>
  <si>
    <t>701004</t>
  </si>
  <si>
    <t>VYHLEDÁVACÍ MARKER ZEMNÍ</t>
  </si>
  <si>
    <t>15</t>
  </si>
  <si>
    <t>R15111</t>
  </si>
  <si>
    <t>POPLATKY ZA LIKVIDACŮ ODPADŮ NEKONTAMINOVANÝCH - 17 05 04 VYTĚŽENÉ ZEMINY A HORNINY - I. TŘÍDA TĚŽITELNOSTI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</si>
  <si>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</si>
  <si>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</si>
  <si>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Pokládka, montáž</t>
  </si>
  <si>
    <t>16</t>
  </si>
  <si>
    <t>R75A131</t>
  </si>
  <si>
    <t>KABEL METALICKÝ DVOUPLÁŠŤOVÝ DO 12 PÁRŮ - DODÁVKA</t>
  </si>
  <si>
    <t>KMPÁR</t>
  </si>
  <si>
    <t>7*0,096+12*0,096</t>
  </si>
  <si>
    <t>1. Položka obsahuje: – dodání kabelů podle typu od výrobců včetně mimostaveništní dopravy 2. Položka neobsahuje: X 3. Způsob měření:</t>
  </si>
  <si>
    <t>17</t>
  </si>
  <si>
    <t>75A217</t>
  </si>
  <si>
    <t>ZATAŽENÍ A SPOJKOVÁNÍ KABELŮ DO 12 PÁRŮ - MONTÁŽ</t>
  </si>
  <si>
    <t>18</t>
  </si>
  <si>
    <t>75A311</t>
  </si>
  <si>
    <t>KABELOVÁ FORMA (UKONČENÍ KABELŮ) PRO KABELY ZABEZPEČOVACÍ DO 12 PÁRŮ</t>
  </si>
  <si>
    <t>z výkresu č. 1000 a TZ</t>
  </si>
  <si>
    <t>19</t>
  </si>
  <si>
    <t>75I221</t>
  </si>
  <si>
    <t>KABEL ZEMNÍ DVOUPLÁŠŤOVÝ BEZ PANCÍŘE PRŮMĚRU ŽÍLY 0,8 MM DO 5XN</t>
  </si>
  <si>
    <t>KMČTYŘKA</t>
  </si>
  <si>
    <t>20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</si>
  <si>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</si>
  <si>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</si>
  <si>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</si>
  <si>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21</t>
  </si>
  <si>
    <t>75IH31</t>
  </si>
  <si>
    <t>UKONČENÍ KABELU FORMA KABELOVÁ DÉLKY DO 0,5 M DO 5XN</t>
  </si>
  <si>
    <t>22</t>
  </si>
  <si>
    <t>75II11</t>
  </si>
  <si>
    <t>SPOJKA PRO CELOPLASTOVÉ KABELY BEZ PANCÍŘE DO 100 ŽIL</t>
  </si>
  <si>
    <t>23</t>
  </si>
  <si>
    <t>75II1X</t>
  </si>
  <si>
    <t>SPOJKA PRO CELOPLASTOVÉ KABELY BEZ PANCÍŘE - MONTÁŽ</t>
  </si>
  <si>
    <t>24</t>
  </si>
  <si>
    <t>R7590525298</t>
  </si>
  <si>
    <t>VYPICHOVÁNÍ ŽIL KABELU DO 50 XN DO 10 ČTYŘEK</t>
  </si>
  <si>
    <t>25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</si>
  <si>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</si>
  <si>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</si>
  <si>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</si>
  <si>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</si>
  <si>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26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</si>
  <si>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</si>
  <si>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</si>
  <si>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</si>
  <si>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27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</si>
  <si>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</si>
  <si>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</si>
  <si>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</si>
  <si>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28</t>
  </si>
  <si>
    <t>R742H12</t>
  </si>
  <si>
    <t>KABEL NN ČTYŘ- A PĚTIŽÍLOVÝ CU S PLASTOVOU IZOLACÍ OD 4 DO 16 MM2</t>
  </si>
  <si>
    <t>29</t>
  </si>
  <si>
    <t>R742I11</t>
  </si>
  <si>
    <t>KABEL NN CU OVLÁDACÍ 7-12ŽÍLOVÝ DO 2,5 MM2</t>
  </si>
  <si>
    <t>30</t>
  </si>
  <si>
    <t>742L11</t>
  </si>
  <si>
    <t>UKONČENÍ DVOU AŽ PĚTIŽÍLOVÉHO KABELU V ROZVADĚČI NEBO NA PŘÍSTROJI DO 2,5 MM2</t>
  </si>
  <si>
    <t>31</t>
  </si>
  <si>
    <t>742L12</t>
  </si>
  <si>
    <t>UKONČENÍ DVOU AŽ PĚTIŽÍLOVÉHO KABELU V ROZVADĚČI NEBO NA PŘÍSTROJI OD 4 DO 16 MM2</t>
  </si>
  <si>
    <t>32</t>
  </si>
  <si>
    <t>742M11</t>
  </si>
  <si>
    <t>UKONČENÍ 7-12ŽÍLOVÉHO KABELU V ROZVADĚČI NEBO NA PŘÍSTROJI DO 2,5 MM2</t>
  </si>
  <si>
    <t>33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</si>
  <si>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</si>
  <si>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</si>
  <si>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</si>
  <si>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34</t>
  </si>
  <si>
    <t>747521</t>
  </si>
  <si>
    <t>ZKOUŠKY VODIČŮ A KABELŮ OVLÁDACÍCH OD 5 DO 12 ŽIL</t>
  </si>
  <si>
    <t>35</t>
  </si>
  <si>
    <t>742P15</t>
  </si>
  <si>
    <t>OZNAČOVACÍ ŠTÍTEK NA KABEL</t>
  </si>
  <si>
    <t>36</t>
  </si>
  <si>
    <t>75A420</t>
  </si>
  <si>
    <t>OZNAČENÍ KABELŮ ZNAČKOVACÍ KABELOVOU OBJÍMKOU</t>
  </si>
  <si>
    <t>37</t>
  </si>
  <si>
    <t>744H21</t>
  </si>
  <si>
    <t>POJISTKOVÝ SPODEK/LIŠTA PRO NOŽOVÉ POJISTKY TŘÍPÓLOVÝ DO 160 A</t>
  </si>
  <si>
    <t>38</t>
  </si>
  <si>
    <t>744I01</t>
  </si>
  <si>
    <t>POJISTKOVÁ VLOŽKA DO 160 A</t>
  </si>
  <si>
    <t>39</t>
  </si>
  <si>
    <t>744633</t>
  </si>
  <si>
    <t>JISTIČ TŘÍPÓLOVÝ (10 KA) OD 13 DO 20 A</t>
  </si>
  <si>
    <t>40</t>
  </si>
  <si>
    <t>744J11</t>
  </si>
  <si>
    <t>SILOVÝ KOMPLETNÍ VYPÍNAČ 0-1 JEDNO-DVOUPÓLOVÝ DO 32 A</t>
  </si>
  <si>
    <t>41</t>
  </si>
  <si>
    <t>744Q21</t>
  </si>
  <si>
    <t>SVODIČ PŘEPĚTÍ TYP 1+2 (TŘÍDA B+C) 1-2 PÓLOVÝ</t>
  </si>
  <si>
    <t>42</t>
  </si>
  <si>
    <t>741413</t>
  </si>
  <si>
    <t>ZÁSUVKA/PŘÍVODKA PRŮMYSLOVÁ, KRYTÍ IP 44 400 V, DO 63 A</t>
  </si>
  <si>
    <t>43</t>
  </si>
  <si>
    <t>747111</t>
  </si>
  <si>
    <t>KONTROLA SILOVÝCH ROZVADĚČŮ NN, 1 POLE</t>
  </si>
  <si>
    <t>44</t>
  </si>
  <si>
    <t>747701</t>
  </si>
  <si>
    <t>DOKONČOVACÍ MONTÁŽNÍ PRÁCE NA ELEKTRICKÉM ZAŘÍZENÍ</t>
  </si>
  <si>
    <t>HOD</t>
  </si>
  <si>
    <t>45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</si>
  <si>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</si>
  <si>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</si>
  <si>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</si>
  <si>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</si>
  <si>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46</t>
  </si>
  <si>
    <t>741B11</t>
  </si>
  <si>
    <t>ZEMNÍCÍ TYČ FEZN DÉLKY DO 2 M</t>
  </si>
  <si>
    <t>47</t>
  </si>
  <si>
    <t>R914111</t>
  </si>
  <si>
    <t>DOPRAVNÍ ZNAČKY ZÁKLADNÍ VELIKOSTI OCELOVÉ REFLEXNÍ - DOD A MONTÁŽ</t>
  </si>
  <si>
    <t>položka zahrnuje: - dodávku a montáž značek v požadovaném provedení</t>
  </si>
  <si>
    <t>Zabezp.zařízení - vnitřní</t>
  </si>
  <si>
    <t>48</t>
  </si>
  <si>
    <t>75B411</t>
  </si>
  <si>
    <t>STOJANOVÁ ŘADA PRO 1 STOJAN - DODÁVKA</t>
  </si>
  <si>
    <t>z výkresu č. 0500 a TZ</t>
  </si>
  <si>
    <t>49</t>
  </si>
  <si>
    <t>75B417</t>
  </si>
  <si>
    <t>STOJANOVÁ ŘADA PRO 1 STOJAN - MONTÁŽ</t>
  </si>
  <si>
    <t>50</t>
  </si>
  <si>
    <t>R75B6M1</t>
  </si>
  <si>
    <t>BEZÚDRŽBOVÁ BATERIE 24 V/160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</si>
  <si>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</si>
  <si>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51</t>
  </si>
  <si>
    <t>75B6T7</t>
  </si>
  <si>
    <t>BATERIE - MONTÁŽ</t>
  </si>
  <si>
    <t>52</t>
  </si>
  <si>
    <t>R75B633</t>
  </si>
  <si>
    <t>MĚNIČ AC/DC 230/24 S FUNKCÍ DOBÍJEČE - DODÁVKA, MONTÁŽ</t>
  </si>
  <si>
    <t>Měnič AC/DC 230/24 s funkcí dobíječe - dodávka, montáž</t>
  </si>
  <si>
    <t>53</t>
  </si>
  <si>
    <t>746771</t>
  </si>
  <si>
    <t>MĚNIČ DC/DC DO 20 A</t>
  </si>
  <si>
    <t>54</t>
  </si>
  <si>
    <t>R632650</t>
  </si>
  <si>
    <t>ZÁZNAMOVÉ ZAŘÍZENÍ - DODÁVKA A MONTÁŽ</t>
  </si>
  <si>
    <t>55</t>
  </si>
  <si>
    <t>R632649</t>
  </si>
  <si>
    <t>STABILIZÁTOR NAPĚTÍ - DODÁVKA A MONTÁŽ</t>
  </si>
  <si>
    <t>56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</si>
  <si>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</si>
  <si>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</si>
  <si>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</si>
  <si>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57</t>
  </si>
  <si>
    <t>75D277</t>
  </si>
  <si>
    <t>ZAŘÍZENÍ (PZZ) PRO NEVIDOMÉ - MONTÁŽ</t>
  </si>
  <si>
    <t>58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</si>
  <si>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</si>
  <si>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</si>
  <si>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</si>
  <si>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59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</si>
  <si>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</si>
  <si>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</si>
  <si>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</si>
  <si>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60</t>
  </si>
  <si>
    <t>75B569</t>
  </si>
  <si>
    <t>ÚPRAVA RELÉOVÝCH, NAPÁJECÍCH NEBO KABELOVÝCH STOJANŮ NEBO SKŘÍNÍ</t>
  </si>
  <si>
    <t>61</t>
  </si>
  <si>
    <t>75B471</t>
  </si>
  <si>
    <t>KABELOVÝ ROŠT VODOROVNÝ - DODÁVKA</t>
  </si>
  <si>
    <t>62</t>
  </si>
  <si>
    <t>75B477</t>
  </si>
  <si>
    <t>KABELOVÝ ROŠT VODOROVNÝ - MONTÁŽ</t>
  </si>
  <si>
    <t>63</t>
  </si>
  <si>
    <t>744121</t>
  </si>
  <si>
    <t>ROZVODNICE NN MODULÁRNÍ, MIN. IP 55, TŘÍDA IZOLACE II, DO 24 MODULŮ</t>
  </si>
  <si>
    <t>64</t>
  </si>
  <si>
    <t>R746698</t>
  </si>
  <si>
    <t>VYBAVENÍ DOMKU - NÁBYTEK - DODÁVKA A MONTÁŽ</t>
  </si>
  <si>
    <t>65</t>
  </si>
  <si>
    <t>R75E1B7</t>
  </si>
  <si>
    <t>ÚPRAVA STANIČNÍHO ZABEZPEČOVACÍHO ZAŘÍZENÍ</t>
  </si>
  <si>
    <t>66</t>
  </si>
  <si>
    <t>R75B369</t>
  </si>
  <si>
    <t>KOLEJOVÁ DESKA - ÚPRAVA</t>
  </si>
  <si>
    <t>1. Položka obsahuje: – demontáž, montáž a dodávku úprav kolejové desky (max. 2 soubory) včetně odpojení a zapojení – demontáž a montáž zařízení se všemi pomocnými a doplňujícími pracemi a součástmi, případné použití mechanizmů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</si>
  <si>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Zabezp.zařízení - venkovní</t>
  </si>
  <si>
    <t>67</t>
  </si>
  <si>
    <t>75D161</t>
  </si>
  <si>
    <t>RELÉOVÝ DOMEK (DO 9 M2) PREFABRIKOVANÝ, IZOLOVANÝ, S KLIMATIZACÍ A VNITŘNÍ KABELIZACÍ - DODÁVKA</t>
  </si>
  <si>
    <t>z výkresu č. 0101, 0200, 0210, 0215, 0500, 1000 a TZ</t>
  </si>
  <si>
    <t>68</t>
  </si>
  <si>
    <t>75D167</t>
  </si>
  <si>
    <t>RELÉOVÝ DOMEK (DO 9 M2) PREFABRIKOVANÝ - MONTÁŽ</t>
  </si>
  <si>
    <t>69</t>
  </si>
  <si>
    <t>744231</t>
  </si>
  <si>
    <t>KABELOVÁ SKŘÍŇ VENKOVNÍ SPOLEČNÁ PŘÍSTROJOVÁ PRO PŘEJEZDY</t>
  </si>
  <si>
    <t>70</t>
  </si>
  <si>
    <t>R743B51</t>
  </si>
  <si>
    <t>PANEL MÍSTNÍHO OVLÁDÁNÍ</t>
  </si>
  <si>
    <t>Dodávka a montáž skříně místního ovládání přejezdu</t>
  </si>
  <si>
    <t>71</t>
  </si>
  <si>
    <t>75IEC1</t>
  </si>
  <si>
    <t>VENKOVNÍ TELEFONNÍ OBJEKT NA SLOUPKU</t>
  </si>
  <si>
    <t>z výkresu č. 0200, 1000 a TZ</t>
  </si>
  <si>
    <t>72</t>
  </si>
  <si>
    <t>75IECX</t>
  </si>
  <si>
    <t>VENKOVNÍ TELEFONNÍ OBJEKT - MONTÁŽ</t>
  </si>
  <si>
    <t>73</t>
  </si>
  <si>
    <t>R75D211</t>
  </si>
  <si>
    <t>VÝSTRAŽNÍK SE ZÁVOROU, 1 SKŘÍŇ - DODÁVKA</t>
  </si>
  <si>
    <t>z výkresu č. 0101, 0200, 0210, 0215, 1000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</si>
  <si>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</t>
  </si>
  <si>
    <t>R75D211A</t>
  </si>
  <si>
    <t>VÝSTRAŽNÍK SE ZÁVOROU, 1 SKŘÍŇ - ATYP - DODÁVKA</t>
  </si>
  <si>
    <t>74</t>
  </si>
  <si>
    <t>75D217</t>
  </si>
  <si>
    <t>VÝSTRAŽNÍK SE ZÁVOROU, 1 SKŘÍŇ - MONTÁŽ</t>
  </si>
  <si>
    <t>75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</si>
  <si>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</si>
  <si>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</si>
  <si>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</si>
  <si>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76</t>
  </si>
  <si>
    <t>R75D167U</t>
  </si>
  <si>
    <t>STAVEBNÍ ÚPRAVY V OKOLÍ RD</t>
  </si>
  <si>
    <t>STAVEBNÍ ÚPRAVY A ZEMNÍ PRÁCE V OKOLÍ RD</t>
  </si>
  <si>
    <t>77</t>
  </si>
  <si>
    <t>75C881</t>
  </si>
  <si>
    <t>MEZIKOLEJOVÁ LANOVÁ PROPOJKA (DO 3 LAN DO DÉLKY 7 M) - DODÁVKA</t>
  </si>
  <si>
    <t>78</t>
  </si>
  <si>
    <t>75C887</t>
  </si>
  <si>
    <t>MEZIKOLEJOVÁ LANOVÁ PROPOJKA (DO 3 LAN DO DÉLKY 7 M) - MONTÁŽ</t>
  </si>
  <si>
    <t>D</t>
  </si>
  <si>
    <t>Demontáže</t>
  </si>
  <si>
    <t>83</t>
  </si>
  <si>
    <t>R75D168</t>
  </si>
  <si>
    <t>RELÉOVÝ DOMEK (DO 9 M2) PREFABRIKOVANÝ - DEMONTÁŽ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</si>
  <si>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</si>
  <si>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84</t>
  </si>
  <si>
    <t>75D228</t>
  </si>
  <si>
    <t>VÝSTRAŽNÍK BEZ ZÁVORY, 1 SKŘÍŇ - DEMONTÁŽ</t>
  </si>
  <si>
    <t>85</t>
  </si>
  <si>
    <t>75IH3Y</t>
  </si>
  <si>
    <t>UKONČENÍ KABELU FORMA KABELOVÁ DÉLKY DO 0,5 M - DEMONTÁŽ</t>
  </si>
  <si>
    <t>86</t>
  </si>
  <si>
    <t>75IFCY</t>
  </si>
  <si>
    <t>KABELOVÝ ZÁVĚR - DEMONTÁŽ</t>
  </si>
  <si>
    <t>87</t>
  </si>
  <si>
    <t>R7594207012</t>
  </si>
  <si>
    <t>DEMONTÁŽ STYKOVÉHO TRANSFORMÁTORU</t>
  </si>
  <si>
    <t>1. Položka obsahuje: – demontáž jednoho stykového transformátoru včetně odpojení kabelových přívodů – demontáž stykového transformátoru se všemi pomocnými a doplňujícími pracemi a součástmi, případné použití mechanizmů, včetně dopravy z místa demontáže do skladu – naložení vybouraného materiálu na dopravní prostředek – odvoz vybouraného materiálu do skladu nebo na likvidaci</t>
  </si>
  <si>
    <t>88</t>
  </si>
  <si>
    <t>75C868</t>
  </si>
  <si>
    <t>KOMPLETNÍ SADA PROPOJEK DVOJICE STYKOVÝCH TRANSFORMÁTORŮ - DEMONTÁŽ</t>
  </si>
  <si>
    <t>89</t>
  </si>
  <si>
    <t>R914913</t>
  </si>
  <si>
    <t>DEMONTÁŽ DOPRAVNÍ ZNAČKY</t>
  </si>
  <si>
    <t>Položka zahrnuje odstranění, demontáž a odklizení materiálu s odvozem na předepsané místo</t>
  </si>
  <si>
    <t>90</t>
  </si>
  <si>
    <t>R709692</t>
  </si>
  <si>
    <t>DEMONTÁŽ - ODVOZ (NA LIKVIDACI ODPADŮ NEBO JINÉ URČENÉ MÍSTO)</t>
  </si>
  <si>
    <t>tkm</t>
  </si>
  <si>
    <t>91</t>
  </si>
  <si>
    <t>R15140</t>
  </si>
  <si>
    <t>POPLATKY ZA LIKVIDACŮ ODPADŮ NEKONTAMINOVANÝCH - 17 01 01 BETON Z DEMOLIC OBJEKTŮ, ZÁKLADŮ TV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</si>
  <si>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</t>
  </si>
  <si>
    <t>92</t>
  </si>
  <si>
    <t>15310</t>
  </si>
  <si>
    <t>POPLATKY ZA LIKVIDACŮ ODPADŮ NEKONTAMINOVANÝCH - 16 02 14 ELEKTROŠROT (VYŘAZENÁ EL. ZAŘÍZENÍ A PŘÍSTR. - AL, CU A VZ. KOVY)</t>
  </si>
  <si>
    <t>93</t>
  </si>
  <si>
    <t>15550</t>
  </si>
  <si>
    <t>POPLATKY ZA LIKVIDACŮ ODPADŮ NEBEZPEČNÝCH - 16 02 09* TRANSFORMÁTORY A KONDENZÁTORY S OBSAHEM PCB</t>
  </si>
  <si>
    <t>Ostatní</t>
  </si>
  <si>
    <t>94</t>
  </si>
  <si>
    <t>R29611</t>
  </si>
  <si>
    <t>OSTATNÍ POŽADAVKY - ODBORNÝ DOZOR</t>
  </si>
  <si>
    <t>Odborný dozor správce zařízení</t>
  </si>
  <si>
    <t>95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</si>
  <si>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</si>
  <si>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</si>
  <si>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</si>
  <si>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96</t>
  </si>
  <si>
    <t>R75E197</t>
  </si>
  <si>
    <t>PŘÍPRAVA A CELKOVÉ ZKOUŠKY PŘEJEZDOVÉHO ZABEZPEČOVACÍHO ZAŘÍZENÍ PRO JEDNU KOLEJ</t>
  </si>
  <si>
    <t>1. Položka obsahuje: – regulování a aktivování automatického přejezdového zařízení – příprava a provedení celkových zkoušek přejezdového zab.zařízení – kompletní přezkoušení a regulaci</t>
  </si>
  <si>
    <t>97</t>
  </si>
  <si>
    <t>R75E1C7</t>
  </si>
  <si>
    <t>PROTOKOL UTZ</t>
  </si>
  <si>
    <t>1. Položka obsahuje: – protokol autorizovanou osobou podle požadavku ČSN, včetně hodnocení 2. Položka neobsahuje: X 3. Způsob měření:</t>
  </si>
  <si>
    <t>98</t>
  </si>
  <si>
    <t>75E127</t>
  </si>
  <si>
    <t>CELKOVÁ PROHLÍDKA ZAŘÍZENÍ A VYHOTOVENÍ REVIZNÍ ZPRÁVY</t>
  </si>
  <si>
    <t>99</t>
  </si>
  <si>
    <t>75E1B7</t>
  </si>
  <si>
    <t>REGULACE A ZKOUŠENÍ ZABEZPEČOVACÍHO ZAŘÍZENÍ</t>
  </si>
  <si>
    <t>100</t>
  </si>
  <si>
    <t>747703</t>
  </si>
  <si>
    <t>ZKUŠEBNÍ PROVOZ</t>
  </si>
  <si>
    <t>101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</si>
  <si>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</si>
  <si>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</si>
  <si>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</si>
  <si>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PN</t>
  </si>
  <si>
    <t>Počítače náprav</t>
  </si>
  <si>
    <t>79</t>
  </si>
  <si>
    <t>R75C911</t>
  </si>
  <si>
    <t>SNÍMAČ POČÍTAČE NÁPRAV - DODÁVKA</t>
  </si>
  <si>
    <t>z výkresů č. 0102, 0103, 0104, 0105, 0106, 0200,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</si>
  <si>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</si>
  <si>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80</t>
  </si>
  <si>
    <t>75C917</t>
  </si>
  <si>
    <t>SNÍMAČ POČÍTAČE NÁPRAV - MONTÁŽ</t>
  </si>
  <si>
    <t>81</t>
  </si>
  <si>
    <t>R75C931</t>
  </si>
  <si>
    <t>SKŘÍŇ S POČÍTAČI NÁPRAV 7 BODŮ/4 ÚSEKY - DODÁVKA</t>
  </si>
  <si>
    <t>1. Položka obsahuje: – dodávka skříně s počítači náprav 7 bodů/4 úseky včetně potřebného pomocného materiálu a dopravy do staveništního skladu – dodávku skříně s počítači náprav 7 bodů/4 úseků do stavědlové ústředny včetně skříně podle určení a pomocného materiálu, dopravu do staveništního sklad</t>
  </si>
  <si>
    <t>82</t>
  </si>
  <si>
    <t>R75C937</t>
  </si>
  <si>
    <t>SKŘÍŇ S POČÍTAČI NÁPRAV 7 BODY/4 ÚSEKY - MONTÁŽ</t>
  </si>
  <si>
    <t>1. Položka obsahuje: – montáž skříně s počítači náprav 7 bodŮ/4 úseky, osazení vnitřních prvků skříně, přezkoušení – montáž skříně s počítači náprav 7 bodů/4 úseky se všemi pomocnými a doplňujícími pracemi a součástmi, případné použití mechanizmů, včetně dopravy ze skladu k místu montáže 2. Položka neobsahuje: X 3. Způsob měření: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</si>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</sst>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433</v>
      </c>
      <c s="12" t="s">
        <v>434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435</v>
      </c>
      <c s="12" t="s">
        <v>434</v>
      </c>
      <c s="14">
        <f>'SO 98-98'!K8+'SO 98-98'!M8</f>
      </c>
      <c s="14">
        <f>C13*0.21</f>
      </c>
      <c s="14">
        <f>C13+D13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0+J9+J70+J199+J276+J329+J374+J407</f>
      </c>
      <c s="29">
        <f>0+K9+K70+K199+K276+K329+K374+K407</f>
      </c>
      <c s="29">
        <f>0+L9+L70+L199+L276+L329+L374+L407</f>
      </c>
      <c s="29">
        <f>0+M9+M70+M199+M276+M329+M374+M407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9.25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12.75">
      <c r="A30" t="s">
        <v>49</v>
      </c>
      <c s="34" t="s">
        <v>79</v>
      </c>
      <c s="34" t="s">
        <v>80</v>
      </c>
      <c s="35" t="s">
        <v>47</v>
      </c>
      <c s="6" t="s">
        <v>81</v>
      </c>
      <c s="36" t="s">
        <v>72</v>
      </c>
      <c s="37">
        <v>23.275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82</v>
      </c>
    </row>
    <row r="32" spans="1:5" ht="12.75">
      <c r="A32" s="35" t="s">
        <v>56</v>
      </c>
      <c r="E32" s="40" t="s">
        <v>82</v>
      </c>
    </row>
    <row r="33" spans="1:5" ht="216.75">
      <c r="A33" t="s">
        <v>58</v>
      </c>
      <c r="E33" s="39" t="s">
        <v>74</v>
      </c>
    </row>
    <row r="34" spans="1:16" ht="12.75">
      <c r="A34" t="s">
        <v>49</v>
      </c>
      <c s="34" t="s">
        <v>83</v>
      </c>
      <c s="34" t="s">
        <v>84</v>
      </c>
      <c s="35" t="s">
        <v>47</v>
      </c>
      <c s="6" t="s">
        <v>85</v>
      </c>
      <c s="36" t="s">
        <v>72</v>
      </c>
      <c s="37">
        <v>2.205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86</v>
      </c>
    </row>
    <row r="37" spans="1:5" ht="216.75">
      <c r="A37" t="s">
        <v>58</v>
      </c>
      <c r="E37" s="39" t="s">
        <v>74</v>
      </c>
    </row>
    <row r="38" spans="1:16" ht="12.75">
      <c r="A38" t="s">
        <v>49</v>
      </c>
      <c s="34" t="s">
        <v>87</v>
      </c>
      <c s="34" t="s">
        <v>88</v>
      </c>
      <c s="35" t="s">
        <v>47</v>
      </c>
      <c s="6" t="s">
        <v>89</v>
      </c>
      <c s="36" t="s">
        <v>90</v>
      </c>
      <c s="37">
        <v>44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91</v>
      </c>
    </row>
    <row r="41" spans="1:5" ht="12.75">
      <c r="A41" t="s">
        <v>58</v>
      </c>
      <c r="E41" s="39" t="s">
        <v>92</v>
      </c>
    </row>
    <row r="42" spans="1:16" ht="12.75">
      <c r="A42" t="s">
        <v>49</v>
      </c>
      <c s="34" t="s">
        <v>93</v>
      </c>
      <c s="34" t="s">
        <v>94</v>
      </c>
      <c s="35" t="s">
        <v>47</v>
      </c>
      <c s="6" t="s">
        <v>95</v>
      </c>
      <c s="36" t="s">
        <v>90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91</v>
      </c>
    </row>
    <row r="45" spans="1:5" ht="12.75">
      <c r="A45" t="s">
        <v>58</v>
      </c>
      <c r="E45" s="39" t="s">
        <v>92</v>
      </c>
    </row>
    <row r="46" spans="1:16" ht="12.7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90</v>
      </c>
      <c s="37">
        <v>63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96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92</v>
      </c>
    </row>
    <row r="50" spans="1:16" ht="25.5">
      <c r="A50" t="s">
        <v>49</v>
      </c>
      <c s="34" t="s">
        <v>100</v>
      </c>
      <c s="34" t="s">
        <v>101</v>
      </c>
      <c s="35" t="s">
        <v>47</v>
      </c>
      <c s="6" t="s">
        <v>102</v>
      </c>
      <c s="36" t="s">
        <v>90</v>
      </c>
      <c s="37">
        <v>63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25.5">
      <c r="A53" t="s">
        <v>58</v>
      </c>
      <c r="E53" s="39" t="s">
        <v>103</v>
      </c>
    </row>
    <row r="54" spans="1:16" ht="12.75">
      <c r="A54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72</v>
      </c>
      <c s="37">
        <v>60.875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107</v>
      </c>
    </row>
    <row r="57" spans="1:5" ht="153">
      <c r="A57" t="s">
        <v>58</v>
      </c>
      <c r="E57" s="39" t="s">
        <v>108</v>
      </c>
    </row>
    <row r="58" spans="1:16" ht="12.75">
      <c r="A58" t="s">
        <v>49</v>
      </c>
      <c s="34" t="s">
        <v>109</v>
      </c>
      <c s="34" t="s">
        <v>110</v>
      </c>
      <c s="35" t="s">
        <v>47</v>
      </c>
      <c s="6" t="s">
        <v>111</v>
      </c>
      <c s="36" t="s">
        <v>112</v>
      </c>
      <c s="37">
        <v>25.8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113</v>
      </c>
    </row>
    <row r="61" spans="1:5" ht="12.75">
      <c r="A61" t="s">
        <v>58</v>
      </c>
      <c r="E61" s="39" t="s">
        <v>92</v>
      </c>
    </row>
    <row r="62" spans="1:16" ht="12.75">
      <c r="A62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62</v>
      </c>
      <c s="37">
        <v>13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91</v>
      </c>
    </row>
    <row r="65" spans="1:5" ht="12.75">
      <c r="A65" t="s">
        <v>58</v>
      </c>
      <c r="E65" s="39" t="s">
        <v>92</v>
      </c>
    </row>
    <row r="66" spans="1:16" ht="25.5">
      <c r="A66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120</v>
      </c>
      <c s="37">
        <v>22.91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89.25">
      <c r="A69" t="s">
        <v>58</v>
      </c>
      <c r="E69" s="39" t="s">
        <v>121</v>
      </c>
    </row>
    <row r="70" spans="1:13" ht="12.75">
      <c r="A70" t="s">
        <v>46</v>
      </c>
      <c r="C70" s="31" t="s">
        <v>27</v>
      </c>
      <c r="E70" s="33" t="s">
        <v>122</v>
      </c>
      <c r="J70" s="32">
        <f>0</f>
      </c>
      <c s="32">
        <f>0</f>
      </c>
      <c s="32">
        <f>0+L71+L75+L79+L83+L87+L91+L95+L99+L103+L107+L111+L115+L119+L123+L127+L131+L135+L139+L143+L147+L151+L155+L159+L163+L167+L171+L175+L179+L183+L187+L191+L195</f>
      </c>
      <c s="32">
        <f>0+M71+M75+M79+M83+M87+M91+M95+M99+M103+M107+M111+M115+M119+M123+M127+M131+M135+M139+M143+M147+M151+M155+M159+M163+M167+M171+M175+M179+M183+M187+M191+M195</f>
      </c>
    </row>
    <row r="71" spans="1:16" ht="12.75">
      <c r="A71" t="s">
        <v>49</v>
      </c>
      <c s="34" t="s">
        <v>123</v>
      </c>
      <c s="34" t="s">
        <v>124</v>
      </c>
      <c s="35" t="s">
        <v>47</v>
      </c>
      <c s="6" t="s">
        <v>125</v>
      </c>
      <c s="36" t="s">
        <v>126</v>
      </c>
      <c s="37">
        <v>2.724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127</v>
      </c>
    </row>
    <row r="74" spans="1:5" ht="25.5">
      <c r="A74" t="s">
        <v>58</v>
      </c>
      <c r="E74" s="39" t="s">
        <v>128</v>
      </c>
    </row>
    <row r="75" spans="1:16" ht="12.75">
      <c r="A75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126</v>
      </c>
      <c s="37">
        <v>2.724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96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127</v>
      </c>
    </row>
    <row r="78" spans="1:5" ht="12.75">
      <c r="A78" t="s">
        <v>58</v>
      </c>
      <c r="E78" s="39" t="s">
        <v>92</v>
      </c>
    </row>
    <row r="79" spans="1:16" ht="25.5">
      <c r="A79" t="s">
        <v>49</v>
      </c>
      <c s="34" t="s">
        <v>132</v>
      </c>
      <c s="34" t="s">
        <v>133</v>
      </c>
      <c s="35" t="s">
        <v>47</v>
      </c>
      <c s="6" t="s">
        <v>134</v>
      </c>
      <c s="36" t="s">
        <v>62</v>
      </c>
      <c s="37">
        <v>22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96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135</v>
      </c>
    </row>
    <row r="82" spans="1:5" ht="12.75">
      <c r="A82" t="s">
        <v>58</v>
      </c>
      <c r="E82" s="39" t="s">
        <v>92</v>
      </c>
    </row>
    <row r="83" spans="1:16" ht="12.75">
      <c r="A83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139</v>
      </c>
      <c s="37">
        <v>0.135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96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135</v>
      </c>
    </row>
    <row r="86" spans="1:5" ht="12.75">
      <c r="A86" t="s">
        <v>58</v>
      </c>
      <c r="E86" s="39" t="s">
        <v>92</v>
      </c>
    </row>
    <row r="87" spans="1:16" ht="25.5">
      <c r="A87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90</v>
      </c>
      <c s="37">
        <v>45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96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135</v>
      </c>
    </row>
    <row r="90" spans="1:5" ht="63.75">
      <c r="A90" t="s">
        <v>58</v>
      </c>
      <c r="E90" s="39" t="s">
        <v>143</v>
      </c>
    </row>
    <row r="91" spans="1:16" ht="12.7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62</v>
      </c>
      <c s="37">
        <v>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96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135</v>
      </c>
    </row>
    <row r="94" spans="1:5" ht="12.75">
      <c r="A94" t="s">
        <v>58</v>
      </c>
      <c r="E94" s="39" t="s">
        <v>92</v>
      </c>
    </row>
    <row r="95" spans="1:16" ht="12.75">
      <c r="A95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62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96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135</v>
      </c>
    </row>
    <row r="98" spans="1:5" ht="12.75">
      <c r="A98" t="s">
        <v>58</v>
      </c>
      <c r="E98" s="39" t="s">
        <v>92</v>
      </c>
    </row>
    <row r="99" spans="1:16" ht="12.75">
      <c r="A99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62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96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135</v>
      </c>
    </row>
    <row r="102" spans="1:5" ht="12.75">
      <c r="A102" t="s">
        <v>58</v>
      </c>
      <c r="E102" s="39" t="s">
        <v>92</v>
      </c>
    </row>
    <row r="103" spans="1:16" ht="12.75">
      <c r="A103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62</v>
      </c>
      <c s="37">
        <v>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135</v>
      </c>
    </row>
    <row r="106" spans="1:5" ht="12.75">
      <c r="A106" t="s">
        <v>58</v>
      </c>
      <c r="E106" s="39" t="s">
        <v>155</v>
      </c>
    </row>
    <row r="107" spans="1:16" ht="12.75">
      <c r="A107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190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38.25">
      <c r="A110" t="s">
        <v>58</v>
      </c>
      <c r="E110" s="39" t="s">
        <v>160</v>
      </c>
    </row>
    <row r="111" spans="1:16" ht="12.75">
      <c r="A111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159</v>
      </c>
      <c s="37">
        <v>19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38.25">
      <c r="A114" t="s">
        <v>58</v>
      </c>
      <c r="E114" s="39" t="s">
        <v>164</v>
      </c>
    </row>
    <row r="115" spans="1:16" ht="12.75">
      <c r="A115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90</v>
      </c>
      <c s="37">
        <v>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135</v>
      </c>
    </row>
    <row r="118" spans="1:5" ht="38.25">
      <c r="A118" t="s">
        <v>58</v>
      </c>
      <c r="E118" s="39" t="s">
        <v>168</v>
      </c>
    </row>
    <row r="119" spans="1:16" ht="12.75">
      <c r="A119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90</v>
      </c>
      <c s="37">
        <v>106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135</v>
      </c>
    </row>
    <row r="122" spans="1:5" ht="38.25">
      <c r="A122" t="s">
        <v>58</v>
      </c>
      <c r="E122" s="39" t="s">
        <v>168</v>
      </c>
    </row>
    <row r="123" spans="1:16" ht="12.75">
      <c r="A123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90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135</v>
      </c>
    </row>
    <row r="126" spans="1:5" ht="38.25">
      <c r="A126" t="s">
        <v>58</v>
      </c>
      <c r="E126" s="39" t="s">
        <v>168</v>
      </c>
    </row>
    <row r="127" spans="1:16" ht="25.5">
      <c r="A127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62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96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135</v>
      </c>
    </row>
    <row r="130" spans="1:5" ht="12.75">
      <c r="A130" t="s">
        <v>58</v>
      </c>
      <c r="E130" s="39" t="s">
        <v>92</v>
      </c>
    </row>
    <row r="131" spans="1:16" ht="25.5">
      <c r="A131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62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96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135</v>
      </c>
    </row>
    <row r="134" spans="1:5" ht="12.75">
      <c r="A134" t="s">
        <v>58</v>
      </c>
      <c r="E134" s="39" t="s">
        <v>92</v>
      </c>
    </row>
    <row r="135" spans="1:16" ht="25.5">
      <c r="A135" t="s">
        <v>49</v>
      </c>
      <c s="34" t="s">
        <v>181</v>
      </c>
      <c s="34" t="s">
        <v>182</v>
      </c>
      <c s="35" t="s">
        <v>47</v>
      </c>
      <c s="6" t="s">
        <v>183</v>
      </c>
      <c s="36" t="s">
        <v>62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96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135</v>
      </c>
    </row>
    <row r="138" spans="1:5" ht="12.75">
      <c r="A138" t="s">
        <v>58</v>
      </c>
      <c r="E138" s="39" t="s">
        <v>92</v>
      </c>
    </row>
    <row r="139" spans="1:16" ht="12.75">
      <c r="A139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62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135</v>
      </c>
    </row>
    <row r="142" spans="1:5" ht="76.5">
      <c r="A142" t="s">
        <v>58</v>
      </c>
      <c r="E142" s="39" t="s">
        <v>187</v>
      </c>
    </row>
    <row r="143" spans="1:16" ht="12.75">
      <c r="A143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96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135</v>
      </c>
    </row>
    <row r="146" spans="1:5" ht="12.75">
      <c r="A146" t="s">
        <v>58</v>
      </c>
      <c r="E146" s="39" t="s">
        <v>92</v>
      </c>
    </row>
    <row r="147" spans="1:16" ht="12.75">
      <c r="A147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62</v>
      </c>
      <c s="37">
        <v>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96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63</v>
      </c>
    </row>
    <row r="150" spans="1:5" ht="12.75">
      <c r="A150" t="s">
        <v>58</v>
      </c>
      <c r="E150" s="39" t="s">
        <v>92</v>
      </c>
    </row>
    <row r="151" spans="1:16" ht="12.75">
      <c r="A151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62</v>
      </c>
      <c s="37">
        <v>24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96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92</v>
      </c>
    </row>
    <row r="155" spans="1:16" ht="12.75">
      <c r="A155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96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63</v>
      </c>
    </row>
    <row r="158" spans="1:5" ht="12.75">
      <c r="A158" t="s">
        <v>58</v>
      </c>
      <c r="E158" s="39" t="s">
        <v>92</v>
      </c>
    </row>
    <row r="159" spans="1:16" ht="12.75">
      <c r="A15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62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96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63</v>
      </c>
    </row>
    <row r="162" spans="1:5" ht="12.75">
      <c r="A162" t="s">
        <v>58</v>
      </c>
      <c r="E162" s="39" t="s">
        <v>92</v>
      </c>
    </row>
    <row r="163" spans="1:16" ht="12.75">
      <c r="A163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96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63</v>
      </c>
    </row>
    <row r="166" spans="1:5" ht="12.75">
      <c r="A166" t="s">
        <v>58</v>
      </c>
      <c r="E166" s="39" t="s">
        <v>92</v>
      </c>
    </row>
    <row r="167" spans="1:16" ht="12.75">
      <c r="A167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62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96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92</v>
      </c>
    </row>
    <row r="171" spans="1:16" ht="12.75">
      <c r="A171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96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63</v>
      </c>
    </row>
    <row r="174" spans="1:5" ht="12.75">
      <c r="A174" t="s">
        <v>58</v>
      </c>
      <c r="E174" s="39" t="s">
        <v>92</v>
      </c>
    </row>
    <row r="175" spans="1:16" ht="12.75">
      <c r="A175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96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63</v>
      </c>
    </row>
    <row r="178" spans="1:5" ht="12.75">
      <c r="A178" t="s">
        <v>58</v>
      </c>
      <c r="E178" s="39" t="s">
        <v>92</v>
      </c>
    </row>
    <row r="179" spans="1:16" ht="12.75">
      <c r="A179" t="s">
        <v>49</v>
      </c>
      <c s="34" t="s">
        <v>215</v>
      </c>
      <c s="34" t="s">
        <v>216</v>
      </c>
      <c s="35" t="s">
        <v>47</v>
      </c>
      <c s="6" t="s">
        <v>217</v>
      </c>
      <c s="36" t="s">
        <v>62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96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63</v>
      </c>
    </row>
    <row r="182" spans="1:5" ht="12.75">
      <c r="A182" t="s">
        <v>58</v>
      </c>
      <c r="E182" s="39" t="s">
        <v>92</v>
      </c>
    </row>
    <row r="183" spans="1:16" ht="12.75">
      <c r="A183" t="s">
        <v>49</v>
      </c>
      <c s="34" t="s">
        <v>218</v>
      </c>
      <c s="34" t="s">
        <v>219</v>
      </c>
      <c s="35" t="s">
        <v>47</v>
      </c>
      <c s="6" t="s">
        <v>220</v>
      </c>
      <c s="36" t="s">
        <v>221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96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2.75">
      <c r="A186" t="s">
        <v>58</v>
      </c>
      <c r="E186" s="39" t="s">
        <v>92</v>
      </c>
    </row>
    <row r="187" spans="1:16" ht="12.75">
      <c r="A187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90</v>
      </c>
      <c s="37">
        <v>67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225</v>
      </c>
    </row>
    <row r="190" spans="1:5" ht="51">
      <c r="A190" t="s">
        <v>58</v>
      </c>
      <c r="E190" s="39" t="s">
        <v>226</v>
      </c>
    </row>
    <row r="191" spans="1:16" ht="12.75">
      <c r="A191" t="s">
        <v>49</v>
      </c>
      <c s="34" t="s">
        <v>227</v>
      </c>
      <c s="34" t="s">
        <v>228</v>
      </c>
      <c s="35" t="s">
        <v>47</v>
      </c>
      <c s="6" t="s">
        <v>229</v>
      </c>
      <c s="36" t="s">
        <v>62</v>
      </c>
      <c s="37">
        <v>32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96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225</v>
      </c>
    </row>
    <row r="194" spans="1:5" ht="12.75">
      <c r="A194" t="s">
        <v>58</v>
      </c>
      <c r="E194" s="39" t="s">
        <v>92</v>
      </c>
    </row>
    <row r="195" spans="1:16" ht="25.5">
      <c r="A195" t="s">
        <v>49</v>
      </c>
      <c s="34" t="s">
        <v>230</v>
      </c>
      <c s="34" t="s">
        <v>231</v>
      </c>
      <c s="35" t="s">
        <v>47</v>
      </c>
      <c s="6" t="s">
        <v>232</v>
      </c>
      <c s="36" t="s">
        <v>62</v>
      </c>
      <c s="37">
        <v>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63</v>
      </c>
    </row>
    <row r="198" spans="1:5" ht="12.75">
      <c r="A198" t="s">
        <v>58</v>
      </c>
      <c r="E198" s="39" t="s">
        <v>233</v>
      </c>
    </row>
    <row r="199" spans="1:13" ht="12.75">
      <c r="A199" t="s">
        <v>46</v>
      </c>
      <c r="C199" s="31" t="s">
        <v>26</v>
      </c>
      <c r="E199" s="33" t="s">
        <v>234</v>
      </c>
      <c r="J199" s="32">
        <f>0</f>
      </c>
      <c s="32">
        <f>0</f>
      </c>
      <c s="32">
        <f>0+L200+L204+L208+L212+L216+L220+L224+L228+L232+L236+L240+L244+L248+L252+L256+L260+L264+L268+L272</f>
      </c>
      <c s="32">
        <f>0+M200+M204+M208+M212+M216+M220+M224+M228+M232+M236+M240+M244+M248+M252+M256+M260+M264+M268+M272</f>
      </c>
    </row>
    <row r="200" spans="1:16" ht="12.75">
      <c r="A200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96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238</v>
      </c>
    </row>
    <row r="203" spans="1:5" ht="12.75">
      <c r="A203" t="s">
        <v>58</v>
      </c>
      <c r="E203" s="39" t="s">
        <v>92</v>
      </c>
    </row>
    <row r="204" spans="1:16" ht="12.75">
      <c r="A204" t="s">
        <v>49</v>
      </c>
      <c s="34" t="s">
        <v>239</v>
      </c>
      <c s="34" t="s">
        <v>240</v>
      </c>
      <c s="35" t="s">
        <v>47</v>
      </c>
      <c s="6" t="s">
        <v>241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96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238</v>
      </c>
    </row>
    <row r="207" spans="1:5" ht="12.75">
      <c r="A207" t="s">
        <v>58</v>
      </c>
      <c r="E207" s="39" t="s">
        <v>92</v>
      </c>
    </row>
    <row r="208" spans="1:16" ht="12.75">
      <c r="A208" t="s">
        <v>49</v>
      </c>
      <c s="34" t="s">
        <v>242</v>
      </c>
      <c s="34" t="s">
        <v>243</v>
      </c>
      <c s="35" t="s">
        <v>47</v>
      </c>
      <c s="6" t="s">
        <v>244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238</v>
      </c>
    </row>
    <row r="211" spans="1:5" ht="51">
      <c r="A211" t="s">
        <v>58</v>
      </c>
      <c r="E211" s="39" t="s">
        <v>245</v>
      </c>
    </row>
    <row r="212" spans="1:16" ht="12.75">
      <c r="A212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96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238</v>
      </c>
    </row>
    <row r="215" spans="1:5" ht="12.75">
      <c r="A215" t="s">
        <v>58</v>
      </c>
      <c r="E215" s="39" t="s">
        <v>92</v>
      </c>
    </row>
    <row r="216" spans="1:16" ht="12.75">
      <c r="A216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62</v>
      </c>
      <c s="37">
        <v>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238</v>
      </c>
    </row>
    <row r="219" spans="1:5" ht="12.75">
      <c r="A219" t="s">
        <v>58</v>
      </c>
      <c r="E219" s="39" t="s">
        <v>252</v>
      </c>
    </row>
    <row r="220" spans="1:16" ht="12.75">
      <c r="A220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96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238</v>
      </c>
    </row>
    <row r="223" spans="1:5" ht="12.75">
      <c r="A223" t="s">
        <v>58</v>
      </c>
      <c r="E223" s="39" t="s">
        <v>92</v>
      </c>
    </row>
    <row r="224" spans="1:16" ht="12.75">
      <c r="A224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238</v>
      </c>
    </row>
    <row r="227" spans="1:5" ht="12.75">
      <c r="A227" t="s">
        <v>58</v>
      </c>
      <c r="E227" s="39" t="s">
        <v>258</v>
      </c>
    </row>
    <row r="228" spans="1:16" ht="12.75">
      <c r="A228" t="s">
        <v>49</v>
      </c>
      <c s="34" t="s">
        <v>259</v>
      </c>
      <c s="34" t="s">
        <v>260</v>
      </c>
      <c s="35" t="s">
        <v>47</v>
      </c>
      <c s="6" t="s">
        <v>261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238</v>
      </c>
    </row>
    <row r="231" spans="1:5" ht="12.75">
      <c r="A231" t="s">
        <v>58</v>
      </c>
      <c r="E231" s="39" t="s">
        <v>261</v>
      </c>
    </row>
    <row r="232" spans="1:16" ht="12.75">
      <c r="A232" t="s">
        <v>49</v>
      </c>
      <c s="34" t="s">
        <v>262</v>
      </c>
      <c s="34" t="s">
        <v>263</v>
      </c>
      <c s="35" t="s">
        <v>47</v>
      </c>
      <c s="6" t="s">
        <v>264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238</v>
      </c>
    </row>
    <row r="235" spans="1:5" ht="51">
      <c r="A235" t="s">
        <v>58</v>
      </c>
      <c r="E235" s="39" t="s">
        <v>265</v>
      </c>
    </row>
    <row r="236" spans="1:16" ht="12.75">
      <c r="A236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96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238</v>
      </c>
    </row>
    <row r="239" spans="1:5" ht="12.75">
      <c r="A239" t="s">
        <v>58</v>
      </c>
      <c r="E239" s="39" t="s">
        <v>92</v>
      </c>
    </row>
    <row r="240" spans="1:16" ht="12.75">
      <c r="A240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238</v>
      </c>
    </row>
    <row r="243" spans="1:5" ht="63.75">
      <c r="A243" t="s">
        <v>58</v>
      </c>
      <c r="E243" s="39" t="s">
        <v>272</v>
      </c>
    </row>
    <row r="244" spans="1:16" ht="12.75">
      <c r="A244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238</v>
      </c>
    </row>
    <row r="247" spans="1:5" ht="63.75">
      <c r="A247" t="s">
        <v>58</v>
      </c>
      <c r="E247" s="39" t="s">
        <v>276</v>
      </c>
    </row>
    <row r="248" spans="1:16" ht="25.5">
      <c r="A248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62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96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63</v>
      </c>
    </row>
    <row r="251" spans="1:5" ht="12.75">
      <c r="A251" t="s">
        <v>58</v>
      </c>
      <c r="E251" s="39" t="s">
        <v>92</v>
      </c>
    </row>
    <row r="252" spans="1:16" ht="12.75">
      <c r="A252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96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63</v>
      </c>
    </row>
    <row r="255" spans="1:5" ht="12.75">
      <c r="A255" t="s">
        <v>58</v>
      </c>
      <c r="E255" s="39" t="s">
        <v>92</v>
      </c>
    </row>
    <row r="256" spans="1:16" ht="12.75">
      <c r="A256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96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63</v>
      </c>
    </row>
    <row r="259" spans="1:5" ht="12.75">
      <c r="A259" t="s">
        <v>58</v>
      </c>
      <c r="E259" s="39" t="s">
        <v>92</v>
      </c>
    </row>
    <row r="260" spans="1:16" ht="12.75">
      <c r="A260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3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96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238</v>
      </c>
    </row>
    <row r="263" spans="1:5" ht="12.75">
      <c r="A263" t="s">
        <v>58</v>
      </c>
      <c r="E263" s="39" t="s">
        <v>92</v>
      </c>
    </row>
    <row r="264" spans="1:16" ht="12.75">
      <c r="A264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67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63</v>
      </c>
    </row>
    <row r="267" spans="1:5" ht="12.75">
      <c r="A267" t="s">
        <v>58</v>
      </c>
      <c r="E267" s="39" t="s">
        <v>291</v>
      </c>
    </row>
    <row r="268" spans="1:16" ht="12.75">
      <c r="A268" t="s">
        <v>49</v>
      </c>
      <c s="34" t="s">
        <v>292</v>
      </c>
      <c s="34" t="s">
        <v>293</v>
      </c>
      <c s="35" t="s">
        <v>47</v>
      </c>
      <c s="6" t="s">
        <v>294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63</v>
      </c>
    </row>
    <row r="271" spans="1:5" ht="12.75">
      <c r="A271" t="s">
        <v>58</v>
      </c>
      <c r="E271" s="39" t="s">
        <v>294</v>
      </c>
    </row>
    <row r="272" spans="1:16" ht="12.75">
      <c r="A272" t="s">
        <v>49</v>
      </c>
      <c s="34" t="s">
        <v>295</v>
      </c>
      <c s="34" t="s">
        <v>296</v>
      </c>
      <c s="35" t="s">
        <v>47</v>
      </c>
      <c s="6" t="s">
        <v>297</v>
      </c>
      <c s="36" t="s">
        <v>62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63</v>
      </c>
    </row>
    <row r="275" spans="1:5" ht="89.25">
      <c r="A275" t="s">
        <v>58</v>
      </c>
      <c r="E275" s="39" t="s">
        <v>298</v>
      </c>
    </row>
    <row r="276" spans="1:13" ht="12.75">
      <c r="A276" t="s">
        <v>46</v>
      </c>
      <c r="C276" s="31" t="s">
        <v>69</v>
      </c>
      <c r="E276" s="33" t="s">
        <v>299</v>
      </c>
      <c r="J276" s="32">
        <f>0</f>
      </c>
      <c s="32">
        <f>0</f>
      </c>
      <c s="32">
        <f>0+L277+L281+L285+L289+L293+L297+L301+L305+L309+L313+L317+L321+L325</f>
      </c>
      <c s="32">
        <f>0+M277+M281+M285+M289+M293+M297+M301+M305+M309+M313+M317+M321+M325</f>
      </c>
    </row>
    <row r="277" spans="1:16" ht="25.5">
      <c r="A277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96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303</v>
      </c>
    </row>
    <row r="280" spans="1:5" ht="12.75">
      <c r="A280" t="s">
        <v>58</v>
      </c>
      <c r="E280" s="39" t="s">
        <v>92</v>
      </c>
    </row>
    <row r="281" spans="1:16" ht="12.75">
      <c r="A281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96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303</v>
      </c>
    </row>
    <row r="284" spans="1:5" ht="12.75">
      <c r="A284" t="s">
        <v>58</v>
      </c>
      <c r="E284" s="39" t="s">
        <v>92</v>
      </c>
    </row>
    <row r="285" spans="1:16" ht="12.75">
      <c r="A285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96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135</v>
      </c>
    </row>
    <row r="288" spans="1:5" ht="12.75">
      <c r="A288" t="s">
        <v>58</v>
      </c>
      <c r="E288" s="39" t="s">
        <v>92</v>
      </c>
    </row>
    <row r="289" spans="1:16" ht="12.75">
      <c r="A289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135</v>
      </c>
    </row>
    <row r="292" spans="1:5" ht="12.75">
      <c r="A292" t="s">
        <v>58</v>
      </c>
      <c r="E292" s="39" t="s">
        <v>313</v>
      </c>
    </row>
    <row r="293" spans="1:16" ht="12.75">
      <c r="A293" t="s">
        <v>49</v>
      </c>
      <c s="34" t="s">
        <v>314</v>
      </c>
      <c s="34" t="s">
        <v>315</v>
      </c>
      <c s="35" t="s">
        <v>47</v>
      </c>
      <c s="6" t="s">
        <v>316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96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317</v>
      </c>
    </row>
    <row r="296" spans="1:5" ht="12.75">
      <c r="A296" t="s">
        <v>58</v>
      </c>
      <c r="E296" s="39" t="s">
        <v>92</v>
      </c>
    </row>
    <row r="297" spans="1:16" ht="12.75">
      <c r="A297" t="s">
        <v>49</v>
      </c>
      <c s="34" t="s">
        <v>318</v>
      </c>
      <c s="34" t="s">
        <v>319</v>
      </c>
      <c s="35" t="s">
        <v>47</v>
      </c>
      <c s="6" t="s">
        <v>320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96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317</v>
      </c>
    </row>
    <row r="300" spans="1:5" ht="12.75">
      <c r="A300" t="s">
        <v>58</v>
      </c>
      <c r="E300" s="39" t="s">
        <v>92</v>
      </c>
    </row>
    <row r="301" spans="1:16" ht="12.75">
      <c r="A301" t="s">
        <v>49</v>
      </c>
      <c s="34" t="s">
        <v>321</v>
      </c>
      <c s="34" t="s">
        <v>322</v>
      </c>
      <c s="35" t="s">
        <v>47</v>
      </c>
      <c s="6" t="s">
        <v>323</v>
      </c>
      <c s="36" t="s">
        <v>62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324</v>
      </c>
    </row>
    <row r="304" spans="1:5" ht="38.25">
      <c r="A304" t="s">
        <v>58</v>
      </c>
      <c r="E304" s="39" t="s">
        <v>325</v>
      </c>
    </row>
    <row r="305" spans="1:16" ht="12.75">
      <c r="A305" t="s">
        <v>49</v>
      </c>
      <c s="34" t="s">
        <v>321</v>
      </c>
      <c s="34" t="s">
        <v>326</v>
      </c>
      <c s="35" t="s">
        <v>47</v>
      </c>
      <c s="6" t="s">
        <v>327</v>
      </c>
      <c s="36" t="s">
        <v>62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55</v>
      </c>
    </row>
    <row r="308" spans="1:5" ht="38.25">
      <c r="A308" t="s">
        <v>58</v>
      </c>
      <c r="E308" s="39" t="s">
        <v>325</v>
      </c>
    </row>
    <row r="309" spans="1:16" ht="12.75">
      <c r="A309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62</v>
      </c>
      <c s="37">
        <v>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96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324</v>
      </c>
    </row>
    <row r="312" spans="1:5" ht="12.75">
      <c r="A312" t="s">
        <v>58</v>
      </c>
      <c r="E312" s="39" t="s">
        <v>92</v>
      </c>
    </row>
    <row r="313" spans="1:16" ht="12.75">
      <c r="A313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135</v>
      </c>
    </row>
    <row r="316" spans="1:5" ht="51">
      <c r="A316" t="s">
        <v>58</v>
      </c>
      <c r="E316" s="39" t="s">
        <v>334</v>
      </c>
    </row>
    <row r="317" spans="1:16" ht="12.75">
      <c r="A317" t="s">
        <v>49</v>
      </c>
      <c s="34" t="s">
        <v>335</v>
      </c>
      <c s="34" t="s">
        <v>336</v>
      </c>
      <c s="35" t="s">
        <v>47</v>
      </c>
      <c s="6" t="s">
        <v>337</v>
      </c>
      <c s="36" t="s">
        <v>67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63</v>
      </c>
    </row>
    <row r="320" spans="1:5" ht="12.75">
      <c r="A320" t="s">
        <v>58</v>
      </c>
      <c r="E320" s="39" t="s">
        <v>338</v>
      </c>
    </row>
    <row r="321" spans="1:16" ht="12.75">
      <c r="A321" t="s">
        <v>49</v>
      </c>
      <c s="34" t="s">
        <v>339</v>
      </c>
      <c s="34" t="s">
        <v>340</v>
      </c>
      <c s="35" t="s">
        <v>47</v>
      </c>
      <c s="6" t="s">
        <v>341</v>
      </c>
      <c s="36" t="s">
        <v>62</v>
      </c>
      <c s="37">
        <v>30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96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225</v>
      </c>
    </row>
    <row r="324" spans="1:5" ht="12.75">
      <c r="A324" t="s">
        <v>58</v>
      </c>
      <c r="E324" s="39" t="s">
        <v>92</v>
      </c>
    </row>
    <row r="325" spans="1:16" ht="12.75">
      <c r="A325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62</v>
      </c>
      <c s="37">
        <v>30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96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225</v>
      </c>
    </row>
    <row r="328" spans="1:5" ht="12.75">
      <c r="A328" t="s">
        <v>58</v>
      </c>
      <c r="E328" s="39" t="s">
        <v>92</v>
      </c>
    </row>
    <row r="329" spans="1:13" ht="12.75">
      <c r="A329" t="s">
        <v>46</v>
      </c>
      <c r="C329" s="31" t="s">
        <v>345</v>
      </c>
      <c r="E329" s="33" t="s">
        <v>346</v>
      </c>
      <c r="J329" s="32">
        <f>0</f>
      </c>
      <c s="32">
        <f>0</f>
      </c>
      <c s="32">
        <f>0+L330+L334+L338+L342+L346+L350+L354+L358+L362+L366+L370</f>
      </c>
      <c s="32">
        <f>0+M330+M334+M338+M342+M346+M350+M354+M358+M362+M366+M370</f>
      </c>
    </row>
    <row r="330" spans="1:16" ht="12.75">
      <c r="A330" t="s">
        <v>49</v>
      </c>
      <c s="34" t="s">
        <v>347</v>
      </c>
      <c s="34" t="s">
        <v>348</v>
      </c>
      <c s="35" t="s">
        <v>47</v>
      </c>
      <c s="6" t="s">
        <v>349</v>
      </c>
      <c s="36" t="s">
        <v>62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63</v>
      </c>
    </row>
    <row r="333" spans="1:5" ht="102">
      <c r="A333" t="s">
        <v>58</v>
      </c>
      <c r="E333" s="39" t="s">
        <v>350</v>
      </c>
    </row>
    <row r="334" spans="1:16" ht="12.75">
      <c r="A334" t="s">
        <v>49</v>
      </c>
      <c s="34" t="s">
        <v>351</v>
      </c>
      <c s="34" t="s">
        <v>352</v>
      </c>
      <c s="35" t="s">
        <v>47</v>
      </c>
      <c s="6" t="s">
        <v>353</v>
      </c>
      <c s="36" t="s">
        <v>62</v>
      </c>
      <c s="37">
        <v>3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96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63</v>
      </c>
    </row>
    <row r="337" spans="1:5" ht="12.75">
      <c r="A337" t="s">
        <v>58</v>
      </c>
      <c r="E337" s="39" t="s">
        <v>92</v>
      </c>
    </row>
    <row r="338" spans="1:16" ht="12.75">
      <c r="A338" t="s">
        <v>49</v>
      </c>
      <c s="34" t="s">
        <v>354</v>
      </c>
      <c s="34" t="s">
        <v>355</v>
      </c>
      <c s="35" t="s">
        <v>47</v>
      </c>
      <c s="6" t="s">
        <v>356</v>
      </c>
      <c s="36" t="s">
        <v>62</v>
      </c>
      <c s="37">
        <v>12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96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63</v>
      </c>
    </row>
    <row r="341" spans="1:5" ht="12.75">
      <c r="A341" t="s">
        <v>58</v>
      </c>
      <c r="E341" s="39" t="s">
        <v>92</v>
      </c>
    </row>
    <row r="342" spans="1:16" ht="12.75">
      <c r="A342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62</v>
      </c>
      <c s="37">
        <v>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96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135</v>
      </c>
    </row>
    <row r="345" spans="1:5" ht="12.75">
      <c r="A345" t="s">
        <v>58</v>
      </c>
      <c r="E345" s="39" t="s">
        <v>92</v>
      </c>
    </row>
    <row r="346" spans="1:16" ht="12.75">
      <c r="A346" t="s">
        <v>49</v>
      </c>
      <c s="34" t="s">
        <v>360</v>
      </c>
      <c s="34" t="s">
        <v>361</v>
      </c>
      <c s="35" t="s">
        <v>47</v>
      </c>
      <c s="6" t="s">
        <v>362</v>
      </c>
      <c s="36" t="s">
        <v>62</v>
      </c>
      <c s="37">
        <v>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135</v>
      </c>
    </row>
    <row r="349" spans="1:5" ht="63.75">
      <c r="A349" t="s">
        <v>58</v>
      </c>
      <c r="E349" s="39" t="s">
        <v>363</v>
      </c>
    </row>
    <row r="350" spans="1:16" ht="25.5">
      <c r="A350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96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135</v>
      </c>
    </row>
    <row r="353" spans="1:5" ht="12.75">
      <c r="A353" t="s">
        <v>58</v>
      </c>
      <c r="E353" s="39" t="s">
        <v>92</v>
      </c>
    </row>
    <row r="354" spans="1:16" ht="12.75">
      <c r="A354" t="s">
        <v>49</v>
      </c>
      <c s="34" t="s">
        <v>367</v>
      </c>
      <c s="34" t="s">
        <v>368</v>
      </c>
      <c s="35" t="s">
        <v>47</v>
      </c>
      <c s="6" t="s">
        <v>369</v>
      </c>
      <c s="36" t="s">
        <v>62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63</v>
      </c>
    </row>
    <row r="357" spans="1:5" ht="25.5">
      <c r="A357" t="s">
        <v>58</v>
      </c>
      <c r="E357" s="39" t="s">
        <v>370</v>
      </c>
    </row>
    <row r="358" spans="1:16" ht="12.75">
      <c r="A358" t="s">
        <v>49</v>
      </c>
      <c s="34" t="s">
        <v>371</v>
      </c>
      <c s="34" t="s">
        <v>372</v>
      </c>
      <c s="35" t="s">
        <v>47</v>
      </c>
      <c s="6" t="s">
        <v>373</v>
      </c>
      <c s="36" t="s">
        <v>374</v>
      </c>
      <c s="37">
        <v>423.56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63</v>
      </c>
    </row>
    <row r="361" spans="1:5" ht="12.75">
      <c r="A361" t="s">
        <v>58</v>
      </c>
      <c r="E361" s="39" t="s">
        <v>373</v>
      </c>
    </row>
    <row r="362" spans="1:16" ht="25.5">
      <c r="A362" t="s">
        <v>49</v>
      </c>
      <c s="34" t="s">
        <v>375</v>
      </c>
      <c s="34" t="s">
        <v>376</v>
      </c>
      <c s="35" t="s">
        <v>47</v>
      </c>
      <c s="6" t="s">
        <v>377</v>
      </c>
      <c s="36" t="s">
        <v>120</v>
      </c>
      <c s="37">
        <v>19.62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63</v>
      </c>
    </row>
    <row r="365" spans="1:5" ht="89.25">
      <c r="A365" t="s">
        <v>58</v>
      </c>
      <c r="E365" s="39" t="s">
        <v>378</v>
      </c>
    </row>
    <row r="366" spans="1:16" ht="25.5">
      <c r="A366" t="s">
        <v>49</v>
      </c>
      <c s="34" t="s">
        <v>379</v>
      </c>
      <c s="34" t="s">
        <v>380</v>
      </c>
      <c s="35" t="s">
        <v>47</v>
      </c>
      <c s="6" t="s">
        <v>381</v>
      </c>
      <c s="36" t="s">
        <v>120</v>
      </c>
      <c s="37">
        <v>0.606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96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63</v>
      </c>
    </row>
    <row r="369" spans="1:5" ht="12.75">
      <c r="A369" t="s">
        <v>58</v>
      </c>
      <c r="E369" s="39" t="s">
        <v>92</v>
      </c>
    </row>
    <row r="370" spans="1:16" ht="25.5">
      <c r="A370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120</v>
      </c>
      <c s="37">
        <v>0.952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96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63</v>
      </c>
    </row>
    <row r="373" spans="1:5" ht="12.75">
      <c r="A373" t="s">
        <v>58</v>
      </c>
      <c r="E373" s="39" t="s">
        <v>92</v>
      </c>
    </row>
    <row r="374" spans="1:13" ht="12.75">
      <c r="A374" t="s">
        <v>46</v>
      </c>
      <c r="C374" s="31" t="s">
        <v>20</v>
      </c>
      <c r="E374" s="33" t="s">
        <v>385</v>
      </c>
      <c r="J374" s="32">
        <f>0</f>
      </c>
      <c s="32">
        <f>0</f>
      </c>
      <c s="32">
        <f>0+L375+L379+L383+L387+L391+L395+L399+L403</f>
      </c>
      <c s="32">
        <f>0+M375+M379+M383+M387+M391+M395+M399+M403</f>
      </c>
    </row>
    <row r="375" spans="1:16" ht="12.75">
      <c r="A375" t="s">
        <v>49</v>
      </c>
      <c s="34" t="s">
        <v>386</v>
      </c>
      <c s="34" t="s">
        <v>387</v>
      </c>
      <c s="35" t="s">
        <v>47</v>
      </c>
      <c s="6" t="s">
        <v>388</v>
      </c>
      <c s="36" t="s">
        <v>221</v>
      </c>
      <c s="37">
        <v>64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63</v>
      </c>
    </row>
    <row r="378" spans="1:5" ht="12.75">
      <c r="A378" t="s">
        <v>58</v>
      </c>
      <c r="E378" s="39" t="s">
        <v>389</v>
      </c>
    </row>
    <row r="379" spans="1:16" ht="12.75">
      <c r="A379" t="s">
        <v>49</v>
      </c>
      <c s="34" t="s">
        <v>390</v>
      </c>
      <c s="34" t="s">
        <v>391</v>
      </c>
      <c s="35" t="s">
        <v>47</v>
      </c>
      <c s="6" t="s">
        <v>392</v>
      </c>
      <c s="36" t="s">
        <v>62</v>
      </c>
      <c s="37">
        <v>10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63</v>
      </c>
    </row>
    <row r="382" spans="1:5" ht="63.75">
      <c r="A382" t="s">
        <v>58</v>
      </c>
      <c r="E382" s="39" t="s">
        <v>393</v>
      </c>
    </row>
    <row r="383" spans="1:16" ht="25.5">
      <c r="A383" t="s">
        <v>49</v>
      </c>
      <c s="34" t="s">
        <v>394</v>
      </c>
      <c s="34" t="s">
        <v>395</v>
      </c>
      <c s="35" t="s">
        <v>47</v>
      </c>
      <c s="6" t="s">
        <v>396</v>
      </c>
      <c s="36" t="s">
        <v>62</v>
      </c>
      <c s="37">
        <v>3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63</v>
      </c>
    </row>
    <row r="386" spans="1:5" ht="38.25">
      <c r="A386" t="s">
        <v>58</v>
      </c>
      <c r="E386" s="39" t="s">
        <v>397</v>
      </c>
    </row>
    <row r="387" spans="1:16" ht="12.75">
      <c r="A387" t="s">
        <v>49</v>
      </c>
      <c s="34" t="s">
        <v>398</v>
      </c>
      <c s="34" t="s">
        <v>399</v>
      </c>
      <c s="35" t="s">
        <v>47</v>
      </c>
      <c s="6" t="s">
        <v>400</v>
      </c>
      <c s="36" t="s">
        <v>62</v>
      </c>
      <c s="37">
        <v>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55</v>
      </c>
    </row>
    <row r="389" spans="1:5" ht="12.75">
      <c r="A389" s="35" t="s">
        <v>56</v>
      </c>
      <c r="E389" s="40" t="s">
        <v>63</v>
      </c>
    </row>
    <row r="390" spans="1:5" ht="25.5">
      <c r="A390" t="s">
        <v>58</v>
      </c>
      <c r="E390" s="39" t="s">
        <v>401</v>
      </c>
    </row>
    <row r="391" spans="1:16" ht="12.75">
      <c r="A391" t="s">
        <v>49</v>
      </c>
      <c s="34" t="s">
        <v>402</v>
      </c>
      <c s="34" t="s">
        <v>403</v>
      </c>
      <c s="35" t="s">
        <v>47</v>
      </c>
      <c s="6" t="s">
        <v>404</v>
      </c>
      <c s="36" t="s">
        <v>221</v>
      </c>
      <c s="37">
        <v>96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96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63</v>
      </c>
    </row>
    <row r="394" spans="1:5" ht="12.75">
      <c r="A394" t="s">
        <v>58</v>
      </c>
      <c r="E394" s="39" t="s">
        <v>92</v>
      </c>
    </row>
    <row r="395" spans="1:16" ht="12.75">
      <c r="A395" t="s">
        <v>49</v>
      </c>
      <c s="34" t="s">
        <v>405</v>
      </c>
      <c s="34" t="s">
        <v>406</v>
      </c>
      <c s="35" t="s">
        <v>47</v>
      </c>
      <c s="6" t="s">
        <v>407</v>
      </c>
      <c s="36" t="s">
        <v>221</v>
      </c>
      <c s="37">
        <v>120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96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63</v>
      </c>
    </row>
    <row r="398" spans="1:5" ht="12.75">
      <c r="A398" t="s">
        <v>58</v>
      </c>
      <c r="E398" s="39" t="s">
        <v>92</v>
      </c>
    </row>
    <row r="399" spans="1:16" ht="12.75">
      <c r="A399" t="s">
        <v>49</v>
      </c>
      <c s="34" t="s">
        <v>408</v>
      </c>
      <c s="34" t="s">
        <v>409</v>
      </c>
      <c s="35" t="s">
        <v>47</v>
      </c>
      <c s="6" t="s">
        <v>410</v>
      </c>
      <c s="36" t="s">
        <v>221</v>
      </c>
      <c s="37">
        <v>48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96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63</v>
      </c>
    </row>
    <row r="402" spans="1:5" ht="12.75">
      <c r="A402" t="s">
        <v>58</v>
      </c>
      <c r="E402" s="39" t="s">
        <v>92</v>
      </c>
    </row>
    <row r="403" spans="1:16" ht="12.75">
      <c r="A403" t="s">
        <v>49</v>
      </c>
      <c s="34" t="s">
        <v>411</v>
      </c>
      <c s="34" t="s">
        <v>412</v>
      </c>
      <c s="35" t="s">
        <v>47</v>
      </c>
      <c s="6" t="s">
        <v>413</v>
      </c>
      <c s="36" t="s">
        <v>221</v>
      </c>
      <c s="37">
        <v>124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63</v>
      </c>
    </row>
    <row r="406" spans="1:5" ht="63.75">
      <c r="A406" t="s">
        <v>58</v>
      </c>
      <c r="E406" s="39" t="s">
        <v>414</v>
      </c>
    </row>
    <row r="407" spans="1:13" ht="12.75">
      <c r="A407" t="s">
        <v>46</v>
      </c>
      <c r="C407" s="31" t="s">
        <v>415</v>
      </c>
      <c r="E407" s="33" t="s">
        <v>416</v>
      </c>
      <c r="J407" s="32">
        <f>0</f>
      </c>
      <c s="32">
        <f>0</f>
      </c>
      <c s="32">
        <f>0+L408+L412+L416+L420</f>
      </c>
      <c s="32">
        <f>0+M408+M412+M416+M420</f>
      </c>
    </row>
    <row r="408" spans="1:16" ht="12.75">
      <c r="A408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62</v>
      </c>
      <c s="37">
        <v>7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55</v>
      </c>
    </row>
    <row r="410" spans="1:5" ht="12.75">
      <c r="A410" s="35" t="s">
        <v>56</v>
      </c>
      <c r="E410" s="40" t="s">
        <v>420</v>
      </c>
    </row>
    <row r="411" spans="1:5" ht="63.75">
      <c r="A411" t="s">
        <v>58</v>
      </c>
      <c r="E411" s="39" t="s">
        <v>421</v>
      </c>
    </row>
    <row r="412" spans="1:16" ht="12.75">
      <c r="A412" t="s">
        <v>49</v>
      </c>
      <c s="34" t="s">
        <v>422</v>
      </c>
      <c s="34" t="s">
        <v>423</v>
      </c>
      <c s="35" t="s">
        <v>47</v>
      </c>
      <c s="6" t="s">
        <v>424</v>
      </c>
      <c s="36" t="s">
        <v>62</v>
      </c>
      <c s="37">
        <v>7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96</v>
      </c>
      <c>
        <f>(M412*21)/100</f>
      </c>
      <c t="s">
        <v>27</v>
      </c>
    </row>
    <row r="413" spans="1:5" ht="12.75">
      <c r="A413" s="35" t="s">
        <v>54</v>
      </c>
      <c r="E413" s="39" t="s">
        <v>55</v>
      </c>
    </row>
    <row r="414" spans="1:5" ht="12.75">
      <c r="A414" s="35" t="s">
        <v>56</v>
      </c>
      <c r="E414" s="40" t="s">
        <v>420</v>
      </c>
    </row>
    <row r="415" spans="1:5" ht="12.75">
      <c r="A415" t="s">
        <v>58</v>
      </c>
      <c r="E415" s="39" t="s">
        <v>92</v>
      </c>
    </row>
    <row r="416" spans="1:16" ht="12.75">
      <c r="A416" t="s">
        <v>49</v>
      </c>
      <c s="34" t="s">
        <v>425</v>
      </c>
      <c s="34" t="s">
        <v>426</v>
      </c>
      <c s="35" t="s">
        <v>47</v>
      </c>
      <c s="6" t="s">
        <v>427</v>
      </c>
      <c s="36" t="s">
        <v>62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53</v>
      </c>
      <c>
        <f>(M416*21)/100</f>
      </c>
      <c t="s">
        <v>27</v>
      </c>
    </row>
    <row r="417" spans="1:5" ht="12.75">
      <c r="A417" s="35" t="s">
        <v>54</v>
      </c>
      <c r="E417" s="39" t="s">
        <v>55</v>
      </c>
    </row>
    <row r="418" spans="1:5" ht="12.75">
      <c r="A418" s="35" t="s">
        <v>56</v>
      </c>
      <c r="E418" s="40" t="s">
        <v>238</v>
      </c>
    </row>
    <row r="419" spans="1:5" ht="51">
      <c r="A419" t="s">
        <v>58</v>
      </c>
      <c r="E419" s="39" t="s">
        <v>428</v>
      </c>
    </row>
    <row r="420" spans="1:16" ht="12.75">
      <c r="A420" t="s">
        <v>49</v>
      </c>
      <c s="34" t="s">
        <v>429</v>
      </c>
      <c s="34" t="s">
        <v>430</v>
      </c>
      <c s="35" t="s">
        <v>47</v>
      </c>
      <c s="6" t="s">
        <v>431</v>
      </c>
      <c s="36" t="s">
        <v>62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53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238</v>
      </c>
    </row>
    <row r="423" spans="1:5" ht="63.75">
      <c r="A423" t="s">
        <v>58</v>
      </c>
      <c r="E423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433</v>
      </c>
      <c r="E8" s="30" t="s">
        <v>434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436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437</v>
      </c>
      <c s="35" t="s">
        <v>47</v>
      </c>
      <c s="6" t="s">
        <v>438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439</v>
      </c>
      <c>
        <f>(M10*21)/100</f>
      </c>
      <c t="s">
        <v>27</v>
      </c>
    </row>
    <row r="11" spans="1:5" ht="12.75">
      <c r="A11" s="35" t="s">
        <v>54</v>
      </c>
      <c r="E11" s="39" t="s">
        <v>440</v>
      </c>
    </row>
    <row r="12" spans="1:5" ht="12.75">
      <c r="A12" s="35" t="s">
        <v>56</v>
      </c>
      <c r="E12" s="40" t="s">
        <v>441</v>
      </c>
    </row>
    <row r="13" spans="1:5" ht="89.25">
      <c r="A13" t="s">
        <v>58</v>
      </c>
      <c r="E13" s="39" t="s">
        <v>442</v>
      </c>
    </row>
    <row r="14" spans="1:16" ht="12.75">
      <c r="A14" t="s">
        <v>49</v>
      </c>
      <c s="34" t="s">
        <v>27</v>
      </c>
      <c s="34" t="s">
        <v>443</v>
      </c>
      <c s="35" t="s">
        <v>47</v>
      </c>
      <c s="6" t="s">
        <v>444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439</v>
      </c>
      <c>
        <f>(M14*21)/100</f>
      </c>
      <c t="s">
        <v>27</v>
      </c>
    </row>
    <row r="15" spans="1:5" ht="12.75">
      <c r="A15" s="35" t="s">
        <v>54</v>
      </c>
      <c r="E15" s="39" t="s">
        <v>445</v>
      </c>
    </row>
    <row r="16" spans="1:5" ht="12.75">
      <c r="A16" s="35" t="s">
        <v>56</v>
      </c>
      <c r="E16" s="40" t="s">
        <v>441</v>
      </c>
    </row>
    <row r="17" spans="1:5" ht="102">
      <c r="A17" t="s">
        <v>58</v>
      </c>
      <c r="E17" s="39" t="s">
        <v>446</v>
      </c>
    </row>
    <row r="18" spans="1:16" ht="12.75">
      <c r="A18" t="s">
        <v>49</v>
      </c>
      <c s="34" t="s">
        <v>26</v>
      </c>
      <c s="34" t="s">
        <v>447</v>
      </c>
      <c s="35" t="s">
        <v>47</v>
      </c>
      <c s="6" t="s">
        <v>448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439</v>
      </c>
      <c>
        <f>(M18*21)/100</f>
      </c>
      <c t="s">
        <v>27</v>
      </c>
    </row>
    <row r="19" spans="1:5" ht="12.75">
      <c r="A19" s="35" t="s">
        <v>54</v>
      </c>
      <c r="E19" s="39" t="s">
        <v>449</v>
      </c>
    </row>
    <row r="20" spans="1:5" ht="12.75">
      <c r="A20" s="35" t="s">
        <v>56</v>
      </c>
      <c r="E20" s="40" t="s">
        <v>441</v>
      </c>
    </row>
    <row r="21" spans="1:5" ht="38.25">
      <c r="A21" t="s">
        <v>58</v>
      </c>
      <c r="E21" s="39" t="s">
        <v>450</v>
      </c>
    </row>
    <row r="22" spans="1:16" ht="12.75">
      <c r="A22" t="s">
        <v>49</v>
      </c>
      <c s="34" t="s">
        <v>69</v>
      </c>
      <c s="34" t="s">
        <v>451</v>
      </c>
      <c s="35" t="s">
        <v>47</v>
      </c>
      <c s="6" t="s">
        <v>452</v>
      </c>
      <c s="36" t="s">
        <v>67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439</v>
      </c>
      <c>
        <f>(M22*21)/100</f>
      </c>
      <c t="s">
        <v>27</v>
      </c>
    </row>
    <row r="23" spans="1:5" ht="12.75">
      <c r="A23" s="35" t="s">
        <v>54</v>
      </c>
      <c r="E23" s="39" t="s">
        <v>453</v>
      </c>
    </row>
    <row r="24" spans="1:5" ht="12.75">
      <c r="A24" s="35" t="s">
        <v>56</v>
      </c>
      <c r="E24" s="40" t="s">
        <v>441</v>
      </c>
    </row>
    <row r="25" spans="1:5" ht="63.75">
      <c r="A25" t="s">
        <v>58</v>
      </c>
      <c r="E25" s="39" t="s">
        <v>454</v>
      </c>
    </row>
    <row r="26" spans="1:13" ht="12.75">
      <c r="A26" t="s">
        <v>46</v>
      </c>
      <c r="C26" s="31" t="s">
        <v>27</v>
      </c>
      <c r="E26" s="33" t="s">
        <v>385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75</v>
      </c>
      <c s="34" t="s">
        <v>455</v>
      </c>
      <c s="35" t="s">
        <v>47</v>
      </c>
      <c s="6" t="s">
        <v>456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439</v>
      </c>
      <c>
        <f>(M27*21)/100</f>
      </c>
      <c t="s">
        <v>27</v>
      </c>
    </row>
    <row r="28" spans="1:5" ht="12.75">
      <c r="A28" s="35" t="s">
        <v>54</v>
      </c>
      <c r="E28" s="39" t="s">
        <v>457</v>
      </c>
    </row>
    <row r="29" spans="1:5" ht="12.75">
      <c r="A29" s="35" t="s">
        <v>56</v>
      </c>
      <c r="E29" s="40" t="s">
        <v>441</v>
      </c>
    </row>
    <row r="30" spans="1:5" ht="89.25">
      <c r="A30" t="s">
        <v>58</v>
      </c>
      <c r="E30" s="39" t="s">
        <v>458</v>
      </c>
    </row>
    <row r="31" spans="1:16" ht="12.75">
      <c r="A31" t="s">
        <v>49</v>
      </c>
      <c s="34" t="s">
        <v>79</v>
      </c>
      <c s="34" t="s">
        <v>459</v>
      </c>
      <c s="35" t="s">
        <v>47</v>
      </c>
      <c s="6" t="s">
        <v>460</v>
      </c>
      <c s="36" t="s">
        <v>67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439</v>
      </c>
      <c>
        <f>(M31*21)/100</f>
      </c>
      <c t="s">
        <v>27</v>
      </c>
    </row>
    <row r="32" spans="1:5" ht="12.75">
      <c r="A32" s="35" t="s">
        <v>54</v>
      </c>
      <c r="E32" s="39" t="s">
        <v>461</v>
      </c>
    </row>
    <row r="33" spans="1:5" ht="12.75">
      <c r="A33" s="35" t="s">
        <v>56</v>
      </c>
      <c r="E33" s="40" t="s">
        <v>441</v>
      </c>
    </row>
    <row r="34" spans="1:5" ht="76.5">
      <c r="A34" t="s">
        <v>58</v>
      </c>
      <c r="E34" s="39" t="s">
        <v>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